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<sst xmlns="http://schemas.openxmlformats.org/spreadsheetml/2006/main" count="50" uniqueCount="49">
  <si>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</si>
  <si>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</si>
  <si>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</si>
  <si>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</si>
  <si>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</si>
  <si>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</si>
  <si>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</si>
  <si>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</si>
  <si>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</si>
  <si>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</si>
  <si>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</si>
  <si>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</si>
  <si>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</si>
  <si>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</si>
  <si>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</si>
  <si>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</si>
  <si>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</si>
  <si>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</si>
  <si>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</si>
  <si>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</si>
  <si>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</si>
  <si>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</si>
  <si>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</si>
  <si>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</si>
  <si>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Pom</t>
  </si>
  <si>
    <t>Iks</t>
  </si>
  <si>
    <t>Plp</t>
  </si>
  <si>
    <t>Pl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</si>
  <si>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</si>
  <si>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</si>
  <si>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</si>
  <si>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</si>
  <si>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</si>
  <si>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</si>
  <si>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</si>
  <si>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</si>
  <si>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</si>
  <si>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</si>
  <si>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</si>
  <si>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>Municipal Court -- Case Filings</t>
  </si>
  <si>
    <t>estimated</t>
  </si>
  <si>
    <t xml:space="preserve">total judges </t>
  </si>
  <si>
    <t>Mostar II</t>
  </si>
  <si>
    <t>Ov</t>
  </si>
  <si>
    <t>Su</t>
  </si>
  <si>
    <t>CASELOAD INDEX (the number of judges needed to cover the core caseload)</t>
  </si>
  <si>
    <t>Less commercial cases to be handled by the new Commercial Division in the Mostar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</si>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</sst>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5"/>
  <sheetViews>
    <sheetView tabSelected="1" workbookViewId="0" topLeftCell="A29">
      <selection activeCell="L47" sqref="A44:L47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42</v>
      </c>
      <c r="E2" s="11"/>
    </row>
    <row r="3" ht="26.25">
      <c r="A3" s="11" t="s">
        <v>39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31</v>
      </c>
      <c r="G5" s="6" t="s">
        <v>32</v>
      </c>
      <c r="H5" s="6" t="s">
        <v>37</v>
      </c>
      <c r="I5" s="6" t="s">
        <v>36</v>
      </c>
      <c r="J5" s="6" t="s">
        <v>40</v>
      </c>
      <c r="K5" s="5"/>
      <c r="L5" s="7" t="s">
        <v>41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33</v>
      </c>
      <c r="H6" s="9" t="s">
        <v>35</v>
      </c>
      <c r="I6" s="9" t="s">
        <v>35</v>
      </c>
      <c r="J6" s="9" t="s">
        <v>30</v>
      </c>
      <c r="K6" s="9" t="s">
        <v>29</v>
      </c>
      <c r="L6" s="10" t="s">
        <v>38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12"/>
      <c r="K7" s="12"/>
      <c r="L7" s="1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130</v>
      </c>
      <c r="C8" s="12">
        <v>130</v>
      </c>
      <c r="D8" s="12">
        <v>164</v>
      </c>
      <c r="E8" s="12">
        <v>205</v>
      </c>
      <c r="F8" s="12">
        <v>139</v>
      </c>
      <c r="G8" s="12">
        <f>PRODUCT(F8,2)</f>
        <v>278</v>
      </c>
      <c r="H8" s="12">
        <f aca="true" t="shared" si="0" ref="H8:H21">AVERAGE(B8,C8,D8,E8,G8)</f>
        <v>181.4</v>
      </c>
      <c r="I8" s="12">
        <f aca="true" t="shared" si="1" ref="I8:I21">AVERAGE(E8,G8)</f>
        <v>241.5</v>
      </c>
      <c r="J8" s="12">
        <v>220</v>
      </c>
      <c r="K8" s="12">
        <f>POWER(J8,-1)</f>
        <v>0.004545454545454545</v>
      </c>
      <c r="L8" s="13">
        <f>PRODUCT(I8,K8)</f>
        <v>1.0977272727272727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44</v>
      </c>
      <c r="C9" s="12">
        <v>65</v>
      </c>
      <c r="D9" s="12">
        <v>71</v>
      </c>
      <c r="E9" s="12">
        <v>111</v>
      </c>
      <c r="F9" s="12">
        <v>61</v>
      </c>
      <c r="G9" s="12">
        <f aca="true" t="shared" si="2" ref="G9:G37">PRODUCT(F9,2)</f>
        <v>122</v>
      </c>
      <c r="H9" s="12">
        <f t="shared" si="0"/>
        <v>82.6</v>
      </c>
      <c r="I9" s="12">
        <f t="shared" si="1"/>
        <v>116.5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27</v>
      </c>
      <c r="C10" s="12">
        <v>18</v>
      </c>
      <c r="D10" s="12">
        <v>6</v>
      </c>
      <c r="E10" s="12">
        <v>10</v>
      </c>
      <c r="F10" s="12">
        <v>17</v>
      </c>
      <c r="G10" s="12">
        <f t="shared" si="2"/>
        <v>34</v>
      </c>
      <c r="H10" s="12">
        <f t="shared" si="0"/>
        <v>19</v>
      </c>
      <c r="I10" s="12">
        <f t="shared" si="1"/>
        <v>22</v>
      </c>
      <c r="J10" s="12">
        <v>220</v>
      </c>
      <c r="K10" s="12">
        <f aca="true" t="shared" si="3" ref="K10:K32">POWER(J10,-1)</f>
        <v>0.004545454545454545</v>
      </c>
      <c r="L10" s="13">
        <f aca="true" t="shared" si="4" ref="L10:L32">PRODUCT(I10,K10)</f>
        <v>0.09999999999999999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36</v>
      </c>
      <c r="C11" s="12">
        <v>40</v>
      </c>
      <c r="D11" s="12">
        <v>92</v>
      </c>
      <c r="E11" s="12">
        <v>101</v>
      </c>
      <c r="F11" s="12">
        <v>82</v>
      </c>
      <c r="G11" s="12">
        <f t="shared" si="2"/>
        <v>164</v>
      </c>
      <c r="H11" s="12">
        <f t="shared" si="0"/>
        <v>86.6</v>
      </c>
      <c r="I11" s="12">
        <f t="shared" si="1"/>
        <v>132.5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2158</v>
      </c>
      <c r="C12" s="12">
        <v>1020</v>
      </c>
      <c r="D12" s="12">
        <v>1039</v>
      </c>
      <c r="E12" s="12">
        <v>959</v>
      </c>
      <c r="F12" s="12">
        <v>823</v>
      </c>
      <c r="G12" s="12">
        <f t="shared" si="2"/>
        <v>1646</v>
      </c>
      <c r="H12" s="12">
        <f t="shared" si="0"/>
        <v>1364.4</v>
      </c>
      <c r="I12" s="12">
        <f t="shared" si="1"/>
        <v>1302.5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92</v>
      </c>
      <c r="C13" s="12">
        <v>92</v>
      </c>
      <c r="D13" s="12">
        <v>131</v>
      </c>
      <c r="E13" s="12">
        <v>123</v>
      </c>
      <c r="F13" s="12">
        <v>82</v>
      </c>
      <c r="G13" s="12">
        <f t="shared" si="2"/>
        <v>164</v>
      </c>
      <c r="H13" s="12">
        <f t="shared" si="0"/>
        <v>120.4</v>
      </c>
      <c r="I13" s="12">
        <f t="shared" si="1"/>
        <v>143.5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804</v>
      </c>
      <c r="C14" s="12">
        <v>665</v>
      </c>
      <c r="D14" s="12">
        <v>878</v>
      </c>
      <c r="E14" s="12">
        <v>674</v>
      </c>
      <c r="F14" s="12">
        <v>389</v>
      </c>
      <c r="G14" s="12">
        <f t="shared" si="2"/>
        <v>778</v>
      </c>
      <c r="H14" s="12">
        <f t="shared" si="0"/>
        <v>759.8</v>
      </c>
      <c r="I14" s="12">
        <f t="shared" si="1"/>
        <v>726</v>
      </c>
      <c r="J14" s="12">
        <v>300</v>
      </c>
      <c r="K14" s="12">
        <f t="shared" si="3"/>
        <v>0.0033333333333333335</v>
      </c>
      <c r="L14" s="13">
        <f t="shared" si="4"/>
        <v>2.4200000000000004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28</v>
      </c>
      <c r="C15" s="12">
        <v>200</v>
      </c>
      <c r="D15" s="12">
        <v>101</v>
      </c>
      <c r="E15" s="12">
        <v>102</v>
      </c>
      <c r="F15" s="12">
        <v>40</v>
      </c>
      <c r="G15" s="12">
        <f t="shared" si="2"/>
        <v>80</v>
      </c>
      <c r="H15" s="12">
        <f t="shared" si="0"/>
        <v>102.2</v>
      </c>
      <c r="I15" s="12">
        <f t="shared" si="1"/>
        <v>91</v>
      </c>
      <c r="J15" s="12">
        <v>300</v>
      </c>
      <c r="K15" s="12">
        <f t="shared" si="3"/>
        <v>0.0033333333333333335</v>
      </c>
      <c r="L15" s="13">
        <f t="shared" si="4"/>
        <v>0.30333333333333334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4</v>
      </c>
      <c r="C16" s="12">
        <v>49</v>
      </c>
      <c r="D16" s="12">
        <v>63</v>
      </c>
      <c r="E16" s="12">
        <v>67</v>
      </c>
      <c r="F16" s="12">
        <v>23</v>
      </c>
      <c r="G16" s="12">
        <f t="shared" si="2"/>
        <v>46</v>
      </c>
      <c r="H16" s="12">
        <f t="shared" si="0"/>
        <v>45.8</v>
      </c>
      <c r="I16" s="12">
        <f t="shared" si="1"/>
        <v>56.5</v>
      </c>
      <c r="J16" s="12">
        <v>600</v>
      </c>
      <c r="K16" s="12">
        <f t="shared" si="3"/>
        <v>0.0016666666666666668</v>
      </c>
      <c r="L16" s="13">
        <f t="shared" si="4"/>
        <v>0.09416666666666668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7</v>
      </c>
      <c r="C17" s="12">
        <v>192</v>
      </c>
      <c r="D17" s="12">
        <v>185</v>
      </c>
      <c r="E17" s="12">
        <v>120</v>
      </c>
      <c r="F17" s="12">
        <v>41</v>
      </c>
      <c r="G17" s="12">
        <f t="shared" si="2"/>
        <v>82</v>
      </c>
      <c r="H17" s="12">
        <f t="shared" si="0"/>
        <v>117.2</v>
      </c>
      <c r="I17" s="12">
        <f t="shared" si="1"/>
        <v>101</v>
      </c>
      <c r="J17" s="12">
        <v>600</v>
      </c>
      <c r="K17" s="12">
        <f t="shared" si="3"/>
        <v>0.0016666666666666668</v>
      </c>
      <c r="L17" s="13">
        <f t="shared" si="4"/>
        <v>0.16833333333333333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435</v>
      </c>
      <c r="C18" s="12">
        <v>459</v>
      </c>
      <c r="D18" s="12">
        <v>573</v>
      </c>
      <c r="E18" s="12">
        <v>449</v>
      </c>
      <c r="F18" s="12">
        <v>175</v>
      </c>
      <c r="G18" s="12">
        <f t="shared" si="2"/>
        <v>350</v>
      </c>
      <c r="H18" s="12">
        <f t="shared" si="0"/>
        <v>453.2</v>
      </c>
      <c r="I18" s="12">
        <f t="shared" si="1"/>
        <v>399.5</v>
      </c>
      <c r="J18" s="14">
        <v>750</v>
      </c>
      <c r="K18" s="12">
        <f t="shared" si="3"/>
        <v>0.0013333333333333333</v>
      </c>
      <c r="L18" s="13">
        <f t="shared" si="4"/>
        <v>0.5326666666666666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66</v>
      </c>
      <c r="C19" s="12">
        <v>74</v>
      </c>
      <c r="D19" s="12">
        <v>34</v>
      </c>
      <c r="E19" s="12">
        <v>71</v>
      </c>
      <c r="F19" s="12">
        <v>19</v>
      </c>
      <c r="G19" s="12">
        <f t="shared" si="2"/>
        <v>38</v>
      </c>
      <c r="H19" s="12">
        <f t="shared" si="0"/>
        <v>56.6</v>
      </c>
      <c r="I19" s="12">
        <f t="shared" si="1"/>
        <v>54.5</v>
      </c>
      <c r="J19" s="14">
        <v>300</v>
      </c>
      <c r="K19" s="12">
        <f t="shared" si="3"/>
        <v>0.0033333333333333335</v>
      </c>
      <c r="L19" s="13">
        <f t="shared" si="4"/>
        <v>0.18166666666666667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162</v>
      </c>
      <c r="C20" s="12">
        <v>117</v>
      </c>
      <c r="D20" s="12">
        <v>150</v>
      </c>
      <c r="E20" s="12">
        <v>132</v>
      </c>
      <c r="F20" s="12">
        <v>61</v>
      </c>
      <c r="G20" s="12">
        <f t="shared" si="2"/>
        <v>122</v>
      </c>
      <c r="H20" s="12">
        <f t="shared" si="0"/>
        <v>136.6</v>
      </c>
      <c r="I20" s="12">
        <f t="shared" si="1"/>
        <v>127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/>
      <c r="C21" s="12">
        <v>22</v>
      </c>
      <c r="D21" s="12">
        <v>6</v>
      </c>
      <c r="E21" s="12">
        <v>6</v>
      </c>
      <c r="F21" s="12">
        <v>4</v>
      </c>
      <c r="G21" s="12">
        <f t="shared" si="2"/>
        <v>8</v>
      </c>
      <c r="H21" s="12">
        <f t="shared" si="0"/>
        <v>10.5</v>
      </c>
      <c r="I21" s="12">
        <f t="shared" si="1"/>
        <v>7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185</v>
      </c>
      <c r="C22" s="12">
        <v>269</v>
      </c>
      <c r="D22" s="12">
        <v>702</v>
      </c>
      <c r="E22" s="12">
        <v>848</v>
      </c>
      <c r="F22" s="12">
        <v>599</v>
      </c>
      <c r="G22" s="12">
        <f t="shared" si="2"/>
        <v>1198</v>
      </c>
      <c r="H22" s="12">
        <f>AVERAGE(B22,C22,D22,E22,G22)</f>
        <v>640.4</v>
      </c>
      <c r="I22" s="12">
        <f>AVERAGE(E22,G22)</f>
        <v>1023</v>
      </c>
      <c r="J22" s="14">
        <v>3300</v>
      </c>
      <c r="K22" s="12">
        <f t="shared" si="3"/>
        <v>0.00030303030303030303</v>
      </c>
      <c r="L22" s="13">
        <f t="shared" si="4"/>
        <v>0.31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37">AVERAGE(B23,C23,D23,E23,G23)</f>
        <v>0</v>
      </c>
      <c r="I23" s="12">
        <f aca="true" t="shared" si="6" ref="I23:I37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/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0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461</v>
      </c>
      <c r="C26" s="12">
        <v>695</v>
      </c>
      <c r="D26" s="12">
        <v>1217</v>
      </c>
      <c r="E26" s="12">
        <v>984</v>
      </c>
      <c r="F26" s="12">
        <v>841</v>
      </c>
      <c r="G26" s="12">
        <f t="shared" si="2"/>
        <v>1682</v>
      </c>
      <c r="H26" s="12">
        <f t="shared" si="5"/>
        <v>1007.8</v>
      </c>
      <c r="I26" s="12">
        <f t="shared" si="6"/>
        <v>1333</v>
      </c>
      <c r="J26" s="14">
        <v>5500</v>
      </c>
      <c r="K26" s="12">
        <f t="shared" si="3"/>
        <v>0.0001818181818181818</v>
      </c>
      <c r="L26" s="13">
        <f t="shared" si="4"/>
        <v>0.24236363636363634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/>
      <c r="C30" s="12"/>
      <c r="D30" s="12"/>
      <c r="E30" s="12"/>
      <c r="F30" s="12">
        <v>0</v>
      </c>
      <c r="G30" s="12">
        <f t="shared" si="2"/>
        <v>0</v>
      </c>
      <c r="H30" s="12">
        <f t="shared" si="5"/>
        <v>0</v>
      </c>
      <c r="I30" s="12">
        <f t="shared" si="6"/>
        <v>0</v>
      </c>
      <c r="J30" s="14">
        <v>300</v>
      </c>
      <c r="K30" s="12">
        <f t="shared" si="3"/>
        <v>0.0033333333333333335</v>
      </c>
      <c r="L30" s="13">
        <f t="shared" si="4"/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3</v>
      </c>
      <c r="C31" s="12">
        <v>1</v>
      </c>
      <c r="D31" s="12">
        <v>0</v>
      </c>
      <c r="E31" s="12">
        <v>0</v>
      </c>
      <c r="F31" s="12">
        <v>2</v>
      </c>
      <c r="G31" s="12">
        <f t="shared" si="2"/>
        <v>4</v>
      </c>
      <c r="H31" s="12">
        <f t="shared" si="5"/>
        <v>1.6</v>
      </c>
      <c r="I31" s="12">
        <f t="shared" si="6"/>
        <v>2</v>
      </c>
      <c r="J31" s="14">
        <v>900</v>
      </c>
      <c r="K31" s="12">
        <f t="shared" si="3"/>
        <v>0.0011111111111111111</v>
      </c>
      <c r="L31" s="13">
        <f t="shared" si="4"/>
        <v>0.0022222222222222222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/>
      <c r="C32" s="12"/>
      <c r="D32" s="12"/>
      <c r="E32" s="12"/>
      <c r="F32" s="12">
        <v>0</v>
      </c>
      <c r="G32" s="12">
        <f t="shared" si="2"/>
        <v>0</v>
      </c>
      <c r="H32" s="12">
        <f t="shared" si="5"/>
        <v>0</v>
      </c>
      <c r="I32" s="12">
        <f t="shared" si="6"/>
        <v>0</v>
      </c>
      <c r="J32" s="12">
        <v>700</v>
      </c>
      <c r="K32" s="12">
        <f t="shared" si="3"/>
        <v>0.0014285714285714286</v>
      </c>
      <c r="L32" s="13">
        <f t="shared" si="4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>
        <v>36</v>
      </c>
      <c r="C33" s="12">
        <v>32</v>
      </c>
      <c r="D33" s="12">
        <v>26</v>
      </c>
      <c r="E33" s="12">
        <v>49</v>
      </c>
      <c r="F33" s="12">
        <v>31</v>
      </c>
      <c r="G33" s="12">
        <f t="shared" si="2"/>
        <v>62</v>
      </c>
      <c r="H33" s="12">
        <f t="shared" si="5"/>
        <v>41</v>
      </c>
      <c r="I33" s="12">
        <f t="shared" si="6"/>
        <v>55.5</v>
      </c>
      <c r="J33" s="12"/>
      <c r="K33" s="12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13</v>
      </c>
      <c r="C34" s="12">
        <v>28</v>
      </c>
      <c r="D34" s="12">
        <v>31</v>
      </c>
      <c r="E34" s="12">
        <v>5</v>
      </c>
      <c r="F34" s="12">
        <v>2</v>
      </c>
      <c r="G34" s="12">
        <f t="shared" si="2"/>
        <v>4</v>
      </c>
      <c r="H34" s="12">
        <f t="shared" si="5"/>
        <v>16.2</v>
      </c>
      <c r="I34" s="12">
        <f t="shared" si="6"/>
        <v>4.5</v>
      </c>
      <c r="J34" s="12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26</v>
      </c>
      <c r="C35" s="12">
        <v>116</v>
      </c>
      <c r="D35" s="12">
        <v>167</v>
      </c>
      <c r="E35" s="12">
        <v>3</v>
      </c>
      <c r="F35" s="12">
        <v>0</v>
      </c>
      <c r="G35" s="12">
        <f t="shared" si="2"/>
        <v>0</v>
      </c>
      <c r="H35" s="12">
        <f t="shared" si="5"/>
        <v>62.4</v>
      </c>
      <c r="I35" s="12">
        <f t="shared" si="6"/>
        <v>1.5</v>
      </c>
      <c r="J35" s="12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43</v>
      </c>
      <c r="B36" s="12">
        <v>2039</v>
      </c>
      <c r="C36" s="12">
        <v>2448</v>
      </c>
      <c r="D36" s="12">
        <v>4703</v>
      </c>
      <c r="E36" s="12">
        <v>3682</v>
      </c>
      <c r="F36" s="12">
        <v>2910</v>
      </c>
      <c r="G36" s="12">
        <f t="shared" si="2"/>
        <v>5820</v>
      </c>
      <c r="H36" s="12">
        <f t="shared" si="5"/>
        <v>3738.4</v>
      </c>
      <c r="I36" s="12">
        <f t="shared" si="6"/>
        <v>4751</v>
      </c>
      <c r="J36" s="12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44</v>
      </c>
      <c r="B37" s="12">
        <v>254</v>
      </c>
      <c r="C37" s="12">
        <v>357</v>
      </c>
      <c r="D37" s="12">
        <v>801</v>
      </c>
      <c r="E37" s="12">
        <v>761</v>
      </c>
      <c r="F37" s="12">
        <v>433</v>
      </c>
      <c r="G37" s="12">
        <f t="shared" si="2"/>
        <v>866</v>
      </c>
      <c r="H37" s="12">
        <f t="shared" si="5"/>
        <v>607.8</v>
      </c>
      <c r="I37" s="12">
        <f t="shared" si="6"/>
        <v>813.5</v>
      </c>
      <c r="J37" s="12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15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45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>
        <f>SUM(L8:L37)</f>
        <v>5.452479797979798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5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6" t="s">
        <v>28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5"/>
      <c r="B42" s="16" t="s">
        <v>34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" t="s">
        <v>46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3" t="s">
        <v>47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2">
        <v>-0.3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3" t="s">
        <v>48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3">
        <f>SUM(L35:L46)</f>
        <v>5.152479797979798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